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Załącznik nr 11" sheetId="1" r:id="rId1"/>
    <sheet name="Arkusz1" sheetId="2" r:id="rId2"/>
  </sheets>
  <definedNames>
    <definedName name="SHARED_FORMULA_5_14_5_14_0">#REF!/#REF!</definedName>
    <definedName name="SHARED_FORMULA_5_5_5_5_0">#REF!/#REF!</definedName>
    <definedName name="SHARED_FORMULA_6_106_6_106_1">#REF!/#REF!</definedName>
    <definedName name="SHARED_FORMULA_6_23_6_23_2">#REF!/#REF!</definedName>
    <definedName name="SHARED_FORMULA_6_30_6_30_2">#REF!/#REF!</definedName>
    <definedName name="SHARED_FORMULA_6_4_6_4_2">#REF!/#REF!</definedName>
    <definedName name="SHARED_FORMULA_6_6_6_6_1">#REF!/#REF!</definedName>
    <definedName name="SHARED_FORMULA_6_64_6_64_1">#REF!/#REF!</definedName>
    <definedName name="SHARED_FORMULA_6_98_6_98_1">#REF!/#REF!</definedName>
    <definedName name="_xlnm.Print_Titles" localSheetId="0">'Załącznik nr 11'!$3:$4</definedName>
  </definedNames>
  <calcPr fullCalcOnLoad="1"/>
</workbook>
</file>

<file path=xl/sharedStrings.xml><?xml version="1.0" encoding="utf-8"?>
<sst xmlns="http://schemas.openxmlformats.org/spreadsheetml/2006/main" count="164" uniqueCount="125">
  <si>
    <t>Dz.</t>
  </si>
  <si>
    <t>Rozdz.</t>
  </si>
  <si>
    <t xml:space="preserve"> </t>
  </si>
  <si>
    <t>Lp.</t>
  </si>
  <si>
    <t>Treść</t>
  </si>
  <si>
    <t>% wykonania</t>
  </si>
  <si>
    <t>JEDNOSTKI SEKTORA FINANSÓW PUBLICZNYCH</t>
  </si>
  <si>
    <t>A</t>
  </si>
  <si>
    <t>DOTACJE NA WYDATKI BIEŻĄCE</t>
  </si>
  <si>
    <t>I</t>
  </si>
  <si>
    <t>DOTACJE PODMIOTOWE</t>
  </si>
  <si>
    <t>Miejski Ośrodek Kultury</t>
  </si>
  <si>
    <t>Miejska Biblioteka Publiczna</t>
  </si>
  <si>
    <t>II</t>
  </si>
  <si>
    <t>DOTACJE  PRZEDMIOTOWE</t>
  </si>
  <si>
    <t>ZGKiM  - dopłata do remontu, utrzymania i zarządzania  targowiskiem miejskim</t>
  </si>
  <si>
    <t>ZGKiM  - dopłata do remontu , utrzymania i zarządzania budynkami komunalnymi</t>
  </si>
  <si>
    <t>ZGKiM  - dopłata do remontu , utrzymania i zarządzania cmentarzem komunalnym</t>
  </si>
  <si>
    <t>ZGKiM  - dopłata do oczyszczania miasta</t>
  </si>
  <si>
    <t>ZGKiM  - dopłata do utrzymania zieleni miejskiej</t>
  </si>
  <si>
    <t>III</t>
  </si>
  <si>
    <t xml:space="preserve">DOTACJE  CELOWE - POMOC FINANSOWA </t>
  </si>
  <si>
    <t>Województwo Śląskie na organizację publicznego transportu zbiorowego</t>
  </si>
  <si>
    <t>IV</t>
  </si>
  <si>
    <t>DOTACJE CELOWE PRZEKAZANE NA PODSTAWIE POROZUMIEŃ ( UMÓW)</t>
  </si>
  <si>
    <t>Przyznane zgodnie z ustawą o systemie oświaty na pokrycie kosztów nauczania religii</t>
  </si>
  <si>
    <t>B</t>
  </si>
  <si>
    <t>DOTACJE NA WYDATKI MAJĄTKOWE</t>
  </si>
  <si>
    <t>DOTACJE  CELOWE NA DOFINANSOWANIE INWESTYCJI DLA SAMORZĄDOWEGO ZAKŁADU BUDŻETOWEGO</t>
  </si>
  <si>
    <t>JEDNOSTKI SPOZA SEKTORA FINANSÓW PUBLICZNYCH</t>
  </si>
  <si>
    <t>Niepubliczne przedszkole w Orzeszu</t>
  </si>
  <si>
    <t xml:space="preserve">DOTACJE CELOWE </t>
  </si>
  <si>
    <t>Ochotnicze Straże Pożarne - zakup sprzętu , wyposażenia, umundurowania celem zabezpieczenia gotowości bojowej zgodnie z ustawą o ochronie przeciw pożarowej w tym:</t>
  </si>
  <si>
    <t>Przyznane zgodnie z ustawą o pożytku publicznym i wolontariacie na zadania w zakresie ochrony i promocji zdrowia w tym:</t>
  </si>
  <si>
    <t>Przyznane zgodnie z ustawą o działalności pożytku publicznego i o wolontariacie na wspieranie i upowszechnianie kultury fizycznej i sportu   w tym:</t>
  </si>
  <si>
    <t>RAZEM DOTACJE</t>
  </si>
  <si>
    <t>Dla mieszkańców Orzesza na modernizację źródła ciepła budynku w ramach programu ograniczenia niskiej emisji</t>
  </si>
  <si>
    <t>Przyznane zgodnie z ustawą o pożytku publicznym i wolontariacie  na zadania w zakresie przeciwdziałania uzależnieniom i patologiom społecznym w tym:</t>
  </si>
  <si>
    <t>LZS „Gardawice” "Zagospodarowanie czasu wolnego dzieci i młodzieży, prowadzenie działań promujących zdrowie i edukację z zakresu zdrowego stylu życia"</t>
  </si>
  <si>
    <t>LKS „Woszczyce” "Zagospodarowanie czasu wolnego dzieci i młodzieży, prowadzenie działań promujących zdrowie i edukację z zakresu zdrowego stylu życia"</t>
  </si>
  <si>
    <t>Mikołowskie Stowarzyszenie Pomocy Psychospołecznej i Profilaktyki "ZMIANA" na zadanie "Pomoc osobom uzależnionym od alkoholu i ich rodzinom"</t>
  </si>
  <si>
    <t>ZGKiM  - dopłata do remontu , utrzymania i zarządzania obiektami sportowo-rekreacyjnymi</t>
  </si>
  <si>
    <t>Fundacja Rozwoju Kultury, Wychowania i Sportu  "Aktywni" na zadanie "Powiatowa Liga siatkówki"</t>
  </si>
  <si>
    <t>1.</t>
  </si>
  <si>
    <t>2.</t>
  </si>
  <si>
    <t>Powiat Mikołowski- na finansowanie kosztów etatu dyspozytora Centrum Powiadamiania Ratunkowego</t>
  </si>
  <si>
    <t>3.</t>
  </si>
  <si>
    <t>4.</t>
  </si>
  <si>
    <t>Powiat Mikołowski- na finansowanie opracowania jednolitej strategii terytorialnej</t>
  </si>
  <si>
    <t>Gmina Tychy na organizację lokalnego transpotu zbiorowego</t>
  </si>
  <si>
    <t xml:space="preserve">Powiat Mikołowski - utrzymanie i zarzadzanie siecią powstałą w ramach projektu SilesiaNet- budowa społeczeństwa informacyjnego w subregionie centralnym województwa  śląskiego:Powiat Mikołowski oraz Gminy Powiatu Mikołowskiego  </t>
  </si>
  <si>
    <t>Gmina Mikołów - utrzymanie i rozwój  zintegrowanego systemi zarządzania gminami   Powiatu Mikołowskiego  oraz Powiatem Mikołowskim w oparciu o system informacji o terenie (GIS)</t>
  </si>
  <si>
    <t>5.</t>
  </si>
  <si>
    <t>ZGKiM – kompleksowe uporządkowanie gospodarki ściekowej w Gminie Orzesze</t>
  </si>
  <si>
    <t>Fundacja Rozwoju Kultury, Wychowania i Sportu  "Aktywni" na zadanie "Zimowy Bieg Orzeski"</t>
  </si>
  <si>
    <t>Fundacja Rozwoju Kultury, Wychowania i Sportu  "Aktywni" na zadanie "Orzeski Bieg Uliczny"</t>
  </si>
  <si>
    <t>LKS "Gardawice" na zadanie "Wspieranie realizacji zadań publicznych w zakresie upowszechniania kultury fiztcznej i sportu..."</t>
  </si>
  <si>
    <t>Stowarzyszenie Klub Abstynenta "Powrót" na zadanie "...Organizowanie i prowadzenie działalności psychospołecznej , psychoedukacyjnej , rehabilitacyjnej , prozdrowotnej dla osób uzależnionych …"</t>
  </si>
  <si>
    <t>Związek Harcerstwa Polskiego Chorągiew Ślaska Hufiec Ziemi Mikołowskiej na zadanie "Organizacja wypoczynku letniego metodą harcerską"</t>
  </si>
  <si>
    <t>Polski Zwiazek Niewidomych na zadanie " Edukacja bez tablic"</t>
  </si>
  <si>
    <t>Fundacja Rozwoju Kultury, Wychowania i Sportu  "Aktywni" na zadanie "Zapobieganie nadwagi i otyłości u dzieci"</t>
  </si>
  <si>
    <t>Przyznane zgodnie z ustawą o pożytku publicznym i wolontariacie na zadania w zakresie turystyki  w tym:</t>
  </si>
  <si>
    <t>Stowarzyszenie Rozwoju Edukacji "Dorośli-Dzieciom" na zadanie "Program promocji zdrowia i zdrowego trybu życia ..."</t>
  </si>
  <si>
    <t>Przyznane zgodnie z ustawą o pożytku publicznym i wolontariacie za zadania z zakresu kultury… w tym:</t>
  </si>
  <si>
    <t>Gmina Łaziska na organizację lokalnego transportu zbiorowego</t>
  </si>
  <si>
    <t>Gmina Mikołów - finansowanie opieki nad dziećmi do lat 3 w żłobku</t>
  </si>
  <si>
    <t>80104  80149</t>
  </si>
  <si>
    <t>UKS Karate KYOKUSHIN na zadanie "Program promocji zdrowia i aktywnego spędzania wolnego czasu wśród dzieci i młodzieży oraz działań promujących zdrowie z zakresu zdrowego stylu życia"</t>
  </si>
  <si>
    <t xml:space="preserve">Załącznik nr 10 </t>
  </si>
  <si>
    <t>6.</t>
  </si>
  <si>
    <t>Zestawienie  tabelaryczne planu i wykonania wydatków z tytułu dotacji udzielonych z budżetu Miasta Orzesze za I półrocze 2017r.</t>
  </si>
  <si>
    <t>Plan  na 30.06.2017r.</t>
  </si>
  <si>
    <t>Wykonanie  na 30.06.2017r.</t>
  </si>
  <si>
    <t>Powiat Mikołowski- na dofinansowanie remontu odcinka drogi  ul.Modrzewiowej w Orzeszu</t>
  </si>
  <si>
    <t>Powiat Mikołowski- na dofinansowanie remontu jezdni ul. Żorska w Orzeszu</t>
  </si>
  <si>
    <t>Powiat Mikołowski- na dofinansowanie wymiany nawierzchni ciągu pieszego  ul. Jaśkowickiej   i Marksa w Orzeszu</t>
  </si>
  <si>
    <t>Powiat Mikołowski- na dofinansowanie wymiany nawierzchni drogi ul. Szkolna w Orzeszu</t>
  </si>
  <si>
    <t>Powiat Mikołowski- na dofinansowanie wymiany nawierzchni ul.Gostyńska w Orzeszu</t>
  </si>
  <si>
    <t xml:space="preserve">Powiat Mikołowski- na dofinansowanie budowy centrum rehabilitacji w Wyrach </t>
  </si>
  <si>
    <t>ZGKiM – na wykonanie ogrodzenia działki 1997/12 w Sołectwie Zawiść w ramach funduszu sołeckiego</t>
  </si>
  <si>
    <t>ZGKiM – na zakup i montaż dwóch urządzeń zabawowych wraz z nawierzchnią poliuretanową na terenie placu zabaw przy ul.Wiosny Ludów</t>
  </si>
  <si>
    <t>Ochotnicza Straż Pożarna Zgoń - zakup umundurowania celem zabezpieczenia gotowości bojowej zgodnie z ustawą o ochronie przeciw pożarowej finansowane z Funduszu Sołeckiego</t>
  </si>
  <si>
    <t>Przyznane zgodnie z ustawą o pożytku publicznym i wolontariacie na działalność charytatywną  oraz w zakresie pomocy społecznej</t>
  </si>
  <si>
    <t xml:space="preserve">PKP S.A.  - dofinansowanie opracowania dokumentacji rewitalizacji linii kolejowych połączenia Orzesze Jaśkowice - Oświęcim </t>
  </si>
  <si>
    <t>Ochotnicza Straż Pożarna Zawiść - dofinansowanie budowy strażnicy, w tym opracowania dokumentacji technicznej celem zabezpieczenia gotowości bojowej zgodnie z ustawą o ochronie przeciw pożarowej</t>
  </si>
  <si>
    <t>Ochotnicza Straż Pożarna Zgoń - zakup sprzętu celem zabezpieczenia gotowości bojowej zgodnie z ustawą o ochronie przeciw pożarowej finansowane z Funduszu Sołeckiego</t>
  </si>
  <si>
    <t>Stowarzyszenie Rozwoju Edukacji "Dorośli-Dzieciom"  na zadanie "Program Promocji turystyki górskiej i rowerowej…"</t>
  </si>
  <si>
    <t>Siatkarski Międzyszkolny Uczniowski Klub Sportowy "SMUKS" na zadanie "Przeciwdziałanie uzależnieniom i patologiom wśród dzieci i młodzieży poprzez udział w rozgrywkach siatkówki dziewcząt i chłopców -      umowa zawarta na kwotę 22 000zł</t>
  </si>
  <si>
    <t>Uczniowski Klub Tenisa Stołowego "Sokół" na zadanie "Zagospodarowanie czasu wolnego dzieci i młodzieży….z zakresu sztuk walki i walk rycerskich"</t>
  </si>
  <si>
    <t>Uczniowski Klub Tenisa Stołowego "Sokół" na zadanie "Zagospodarowanie czasu wolnego dzieci i młodzieży, prowadzenie działań promujących zdrowie i edukację z zakresu zdrowego stylu życia" umowa na 18 000zł</t>
  </si>
  <si>
    <t>Stowarzyszenie Kulturalno Społeczne "Piwnica" na zadanie "Orzesze-tu każdy znajdzie coś interesującego dla siebie"</t>
  </si>
  <si>
    <t>Stowarzyszenie Razem=Łatwiej na zadanie "Nudy nie lubimy i w wakacje zawsze w Zgoniu dobrze się bawimy"</t>
  </si>
  <si>
    <t>Stowarzyszenie Rodzin Abstynenckich "Wyzwolenie" na zadanie "Trzeźwość to godność i odpowiedzialność" umowa na kwotę 13 000</t>
  </si>
  <si>
    <t>Fundacja Centrum Rozwoju Dzieci i Młodzieży na zadanie "Organizacja zimowego wypoczynku..."</t>
  </si>
  <si>
    <t>Stowarzyszenie Miłośników Miasta Orzesze na zadanie "KS Niepokorni -treningi piłki nożnej…."</t>
  </si>
  <si>
    <t>Centrum Społecznego Rozwoju, Fundacja Centrum Rozwoju Dzieci i Młodzieży na zadanie "Prowadzenie placówki wsparcia dziennego" - umowa dwuletnia na kwotę 257 800zł.</t>
  </si>
  <si>
    <t>Stowarzyszenie im. F. Stuska na zadanie "Organizacja letniego wypoczynku…" umowa na kwotę 8 000zł</t>
  </si>
  <si>
    <t>Stowarzyszenie im. F. Stuska na zadanie "Pomoc najuboższym"</t>
  </si>
  <si>
    <t>Towarzystwo Pomocy im.Św.Brata Alberta na zadanie "Święty brat Albert idzie na ratunek-zapewni dach, wikt i opierunek" umowa na kwotę 78 460zł</t>
  </si>
  <si>
    <t>Stowarzyszenie Teatralne "Dom z Jaśkowic" na zadanie "Czytamy i słuchamy-promocja literatury wsród dzieci"</t>
  </si>
  <si>
    <t>Stowarzyszenie Kulturalno Społeczne "Piwnica" na zadanie "Projekt babiniec"</t>
  </si>
  <si>
    <t>Stowarzyszenie Razem=Łatwiej na zadanie "Godom i spiewom po Śląsku"</t>
  </si>
  <si>
    <t>Stowarzyszenie "Orzeska Inicjatywa" na zadanie "Festiwal Orzecha" umowa na kwotę 3 000zł</t>
  </si>
  <si>
    <t>LKS "Woszczyce" na zadanie "Wspieranie sportu, czyli wszelkich form aktywności fizycznej..." -  umowa 14 000zł</t>
  </si>
  <si>
    <t>Stowarzyszenie Sportu, Kultury i Turystyki "Alternatywa" na zadanie "2 Liga Orlika"</t>
  </si>
  <si>
    <t>Nowy MKS Sokół na zadanie "Propagowanie i organizowanie wych.fizycz. i sportu..." -  umowa 11 000zł</t>
  </si>
  <si>
    <t>Klub Jeździecki "PROFIT" na zadanie "Wspieranie i upowszechnianiae kultury fizycznej i sportu poprzez…oraz udział w rywalizacji sportowej w dyscyplinie: jeździectwo - Pony Games..."</t>
  </si>
  <si>
    <t>UKS Akademia Piłkarska Champions  na zadanie "Wspieranie i upowszechnianiae kultury fizycznej i sportu w dyscyplinie piłki nożnej ..."</t>
  </si>
  <si>
    <t>LKS "Gardawice" na zadanie "Wspieranie sportu, czyli wszelkich form aktywności fizycznej..."  umowa na kwotę 30 000zł</t>
  </si>
  <si>
    <t>UKS Karate KYOKUSHIN na zadanie "Wspieranie  sportu ..."</t>
  </si>
  <si>
    <t>Fundacja Rozwoju Kultury, Wychowania i Sportu "Aktywni" na zadanie "Rowerowe Mistrzostwa Orzesza w Jeździe Indywidualnej na czas"</t>
  </si>
  <si>
    <t>Fundacja Rozwoju Kultury, Wychowania i Sportu "Aktywni" na zadanie "Maraton Kolraski MTB Orzesze"</t>
  </si>
  <si>
    <t>Stowarzyszenie Razem=Łatwiej na zadanie "Sport i gimnastyka III edycja"</t>
  </si>
  <si>
    <t>Uczniowski Klub Tenisa Stołowego "Sokół" na zadanie "Wspieranie sportu, czyli wszelkich form aktywności fizycznej..."  umowa na kwotę 24 000zł</t>
  </si>
  <si>
    <t xml:space="preserve">Uczniowski Klub Tenisa Stołowego "Sokół" na zadanie "Wspieranie sportu, czyli wszelkich form aktywności fizycznej… w szczegolności sztuk walk i walk rycerskich." </t>
  </si>
  <si>
    <t>UKS "SPRINT" na zadanie "IX  Mistrzostwa Orzesza Cross Country 2017..."</t>
  </si>
  <si>
    <t>Stowarzyszenie Sportu, Kultury i Turystyki "Alternatywa" na zadanie "X Orzeski Turniej Piłki Halowej”</t>
  </si>
  <si>
    <t>Stowarzyszenie Sportu, Kultury i Turystyki "Alternatywa" na zadanie " Orzeska Liga Piłki Halowej 2016/17 runda 2”</t>
  </si>
  <si>
    <t>Siatkarski Międzyszkolny Uczniowski Klub Sportowy "SMUKS" na zadanie "II Orzeski Festiwal Siatkowki"</t>
  </si>
  <si>
    <t>Stowarzyszenie Sportu, Kultury i Turystyki "Alternatywa" na zadanie "Orzeska Liga Piłki Halowej 2017/18 runda I” umowa na kwotę 3 000zł</t>
  </si>
  <si>
    <t>OSP Gardawice</t>
  </si>
  <si>
    <t xml:space="preserve">OSP Jaśkowice </t>
  </si>
  <si>
    <t>OSP Zawiść</t>
  </si>
  <si>
    <t>OSP Zgoń</t>
  </si>
  <si>
    <t>Ochotnicza Straż Pożarna Orzesze - zakup sprzętu celem zabezpieczenia gotowości bojowej zgodnie z ustawą o ochronie przeciw pożarowej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</si>
</sst>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19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vertical="center"/>
      <protection/>
    </xf>
    <xf numFmtId="4" fontId="19" fillId="0" borderId="0" xfId="52" applyNumberFormat="1" applyFont="1" applyFill="1" applyAlignment="1">
      <alignment horizontal="center" vertical="center"/>
      <protection/>
    </xf>
    <xf numFmtId="4" fontId="19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4" fontId="20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4" fontId="23" fillId="0" borderId="10" xfId="52" applyNumberFormat="1" applyFont="1" applyFill="1" applyBorder="1" applyAlignment="1">
      <alignment horizontal="center" vertical="center" wrapText="1"/>
      <protection/>
    </xf>
    <xf numFmtId="10" fontId="23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10" fontId="20" fillId="0" borderId="10" xfId="52" applyNumberFormat="1" applyFont="1" applyFill="1" applyBorder="1" applyAlignment="1">
      <alignment horizontal="center" vertical="center" wrapText="1"/>
      <protection/>
    </xf>
    <xf numFmtId="4" fontId="20" fillId="0" borderId="10" xfId="52" applyNumberFormat="1" applyFont="1" applyFill="1" applyBorder="1" applyAlignment="1">
      <alignment vertical="center"/>
      <protection/>
    </xf>
    <xf numFmtId="10" fontId="20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vertical="center" wrapText="1"/>
      <protection/>
    </xf>
    <xf numFmtId="4" fontId="19" fillId="0" borderId="10" xfId="52" applyNumberFormat="1" applyFont="1" applyFill="1" applyBorder="1" applyAlignment="1">
      <alignment vertical="center"/>
      <protection/>
    </xf>
    <xf numFmtId="10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left" vertical="center" wrapText="1"/>
      <protection/>
    </xf>
    <xf numFmtId="4" fontId="19" fillId="0" borderId="10" xfId="52" applyNumberFormat="1" applyFont="1" applyFill="1" applyBorder="1" applyAlignment="1">
      <alignment horizontal="center" vertical="center" wrapText="1"/>
      <protection/>
    </xf>
    <xf numFmtId="10" fontId="19" fillId="0" borderId="10" xfId="52" applyNumberFormat="1" applyFont="1" applyFill="1" applyBorder="1" applyAlignment="1">
      <alignment horizontal="center" vertical="center" wrapText="1"/>
      <protection/>
    </xf>
    <xf numFmtId="49" fontId="27" fillId="0" borderId="11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vertical="center" wrapText="1"/>
      <protection/>
    </xf>
    <xf numFmtId="4" fontId="19" fillId="0" borderId="11" xfId="52" applyNumberFormat="1" applyFont="1" applyFill="1" applyBorder="1" applyAlignment="1">
      <alignment horizontal="right" vertical="center"/>
      <protection/>
    </xf>
    <xf numFmtId="4" fontId="19" fillId="0" borderId="0" xfId="52" applyNumberFormat="1" applyFont="1" applyFill="1" applyAlignment="1">
      <alignment horizontal="center" vertical="center" wrapText="1"/>
      <protection/>
    </xf>
    <xf numFmtId="0" fontId="31" fillId="0" borderId="0" xfId="52" applyFont="1" applyFill="1" applyAlignment="1">
      <alignment vertical="center"/>
      <protection/>
    </xf>
    <xf numFmtId="4" fontId="19" fillId="0" borderId="12" xfId="52" applyNumberFormat="1" applyFont="1" applyFill="1" applyBorder="1" applyAlignment="1">
      <alignment horizontal="right" vertical="center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horizontal="left" vertical="center" wrapText="1"/>
      <protection/>
    </xf>
    <xf numFmtId="0" fontId="19" fillId="0" borderId="14" xfId="52" applyFont="1" applyFill="1" applyBorder="1" applyAlignment="1">
      <alignment horizontal="left" vertical="center" wrapText="1"/>
      <protection/>
    </xf>
    <xf numFmtId="0" fontId="19" fillId="0" borderId="15" xfId="52" applyFont="1" applyFill="1" applyBorder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left" vertical="center"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center" wrapText="1"/>
    </xf>
    <xf numFmtId="4" fontId="19" fillId="0" borderId="16" xfId="52" applyNumberFormat="1" applyFont="1" applyFill="1" applyBorder="1" applyAlignment="1">
      <alignment horizontal="right" vertical="center"/>
      <protection/>
    </xf>
    <xf numFmtId="4" fontId="19" fillId="0" borderId="17" xfId="52" applyNumberFormat="1" applyFont="1" applyFill="1" applyBorder="1" applyAlignment="1">
      <alignment horizontal="right" vertical="center"/>
      <protection/>
    </xf>
    <xf numFmtId="10" fontId="19" fillId="0" borderId="16" xfId="52" applyNumberFormat="1" applyFont="1" applyFill="1" applyBorder="1" applyAlignment="1">
      <alignment horizontal="center" vertical="center"/>
      <protection/>
    </xf>
    <xf numFmtId="10" fontId="19" fillId="0" borderId="17" xfId="52" applyNumberFormat="1" applyFont="1" applyFill="1" applyBorder="1" applyAlignment="1">
      <alignment horizontal="center" vertical="center"/>
      <protection/>
    </xf>
    <xf numFmtId="3" fontId="19" fillId="0" borderId="16" xfId="52" applyNumberFormat="1" applyFont="1" applyFill="1" applyBorder="1" applyAlignment="1">
      <alignment horizontal="center" vertical="center" wrapText="1"/>
      <protection/>
    </xf>
    <xf numFmtId="0" fontId="19" fillId="0" borderId="17" xfId="52" applyFont="1" applyFill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center" vertical="center"/>
      <protection/>
    </xf>
    <xf numFmtId="0" fontId="19" fillId="0" borderId="16" xfId="52" applyFont="1" applyFill="1" applyBorder="1" applyAlignment="1">
      <alignment horizontal="left" vertical="center" wrapText="1"/>
      <protection/>
    </xf>
    <xf numFmtId="0" fontId="19" fillId="0" borderId="17" xfId="52" applyFont="1" applyFill="1" applyBorder="1" applyAlignment="1">
      <alignment horizontal="left" vertical="center" wrapText="1"/>
      <protection/>
    </xf>
    <xf numFmtId="0" fontId="19" fillId="0" borderId="13" xfId="52" applyFont="1" applyFill="1" applyBorder="1" applyAlignment="1">
      <alignment horizontal="left" vertical="center"/>
      <protection/>
    </xf>
    <xf numFmtId="0" fontId="19" fillId="0" borderId="14" xfId="52" applyFont="1" applyFill="1" applyBorder="1" applyAlignment="1">
      <alignment horizontal="left" vertical="center"/>
      <protection/>
    </xf>
    <xf numFmtId="0" fontId="19" fillId="0" borderId="15" xfId="52" applyFont="1" applyFill="1" applyBorder="1" applyAlignment="1">
      <alignment horizontal="left" vertical="center"/>
      <protection/>
    </xf>
    <xf numFmtId="4" fontId="19" fillId="0" borderId="10" xfId="52" applyNumberFormat="1" applyFont="1" applyFill="1" applyBorder="1" applyAlignment="1">
      <alignment horizontal="right" vertical="center" wrapText="1"/>
      <protection/>
    </xf>
    <xf numFmtId="4" fontId="19" fillId="0" borderId="10" xfId="52" applyNumberFormat="1" applyFont="1" applyFill="1" applyBorder="1" applyAlignment="1">
      <alignment horizontal="right" vertical="center"/>
      <protection/>
    </xf>
    <xf numFmtId="49" fontId="27" fillId="0" borderId="18" xfId="52" applyNumberFormat="1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vertical="center" wrapText="1"/>
      <protection/>
    </xf>
    <xf numFmtId="4" fontId="19" fillId="0" borderId="18" xfId="52" applyNumberFormat="1" applyFont="1" applyFill="1" applyBorder="1" applyAlignment="1">
      <alignment horizontal="right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 3_Uchawła sesja lipiec_załącznik nr 1,2,3,4,5,6(1)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9">
      <selection activeCell="D23" sqref="D23"/>
    </sheetView>
  </sheetViews>
  <sheetFormatPr defaultColWidth="8.796875" defaultRowHeight="14.25"/>
  <cols>
    <col min="1" max="1" width="3" style="1" customWidth="1"/>
    <col min="2" max="2" width="3.69921875" style="1" customWidth="1"/>
    <col min="3" max="3" width="5.5" style="1" customWidth="1"/>
    <col min="4" max="4" width="35.5" style="4" customWidth="1"/>
    <col min="5" max="5" width="11.59765625" style="9" customWidth="1"/>
    <col min="6" max="6" width="10.09765625" style="35" customWidth="1"/>
    <col min="7" max="7" width="8.5" style="1" customWidth="1"/>
    <col min="8" max="8" width="15.69921875" style="1" customWidth="1"/>
    <col min="9" max="16384" width="9" style="4" customWidth="1"/>
  </cols>
  <sheetData>
    <row r="1" spans="3:12" ht="17.25" customHeight="1">
      <c r="C1" s="43" t="s">
        <v>68</v>
      </c>
      <c r="D1" s="43"/>
      <c r="E1" s="43"/>
      <c r="F1" s="43"/>
      <c r="G1" s="43"/>
      <c r="H1" s="2"/>
      <c r="I1" s="3"/>
      <c r="J1" s="3"/>
      <c r="K1" s="3"/>
      <c r="L1" s="3"/>
    </row>
    <row r="2" spans="1:7" ht="30" customHeight="1">
      <c r="A2" s="44" t="s">
        <v>70</v>
      </c>
      <c r="B2" s="44"/>
      <c r="C2" s="44"/>
      <c r="D2" s="44"/>
      <c r="E2" s="44"/>
      <c r="F2" s="44"/>
      <c r="G2" s="44"/>
    </row>
    <row r="3" spans="1:7" s="5" customFormat="1" ht="37.5" customHeight="1">
      <c r="A3" s="11" t="s">
        <v>3</v>
      </c>
      <c r="B3" s="11" t="s">
        <v>0</v>
      </c>
      <c r="C3" s="11" t="s">
        <v>1</v>
      </c>
      <c r="D3" s="11" t="s">
        <v>4</v>
      </c>
      <c r="E3" s="12" t="s">
        <v>71</v>
      </c>
      <c r="F3" s="13" t="s">
        <v>72</v>
      </c>
      <c r="G3" s="13" t="s">
        <v>5</v>
      </c>
    </row>
    <row r="4" spans="1:7" ht="11.25" customHeigh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</row>
    <row r="5" spans="1:7" ht="21.75" customHeight="1">
      <c r="A5" s="42" t="s">
        <v>6</v>
      </c>
      <c r="B5" s="42"/>
      <c r="C5" s="42"/>
      <c r="D5" s="42"/>
      <c r="E5" s="18">
        <f>E6+E30</f>
        <v>6845308.14</v>
      </c>
      <c r="F5" s="18">
        <f>F6+F30</f>
        <v>2986913.5599999996</v>
      </c>
      <c r="G5" s="19">
        <f aca="true" t="shared" si="0" ref="G5:G49">F5/E5</f>
        <v>0.43634464642230114</v>
      </c>
    </row>
    <row r="6" spans="1:7" ht="22.5" customHeight="1">
      <c r="A6" s="11" t="s">
        <v>7</v>
      </c>
      <c r="B6" s="17"/>
      <c r="C6" s="17"/>
      <c r="D6" s="20" t="s">
        <v>8</v>
      </c>
      <c r="E6" s="12">
        <f>E7+E10+E17+E23</f>
        <v>6196222</v>
      </c>
      <c r="F6" s="12">
        <f>F7+F10+F17+F23</f>
        <v>2918506.05</v>
      </c>
      <c r="G6" s="21">
        <f t="shared" si="0"/>
        <v>0.47101379679424005</v>
      </c>
    </row>
    <row r="7" spans="1:8" s="7" customFormat="1" ht="18.75" customHeight="1">
      <c r="A7" s="11" t="s">
        <v>9</v>
      </c>
      <c r="B7" s="11" t="s">
        <v>2</v>
      </c>
      <c r="C7" s="11"/>
      <c r="D7" s="20" t="s">
        <v>10</v>
      </c>
      <c r="E7" s="22">
        <f>SUM(E8:E9)</f>
        <v>1675000</v>
      </c>
      <c r="F7" s="22">
        <f>SUM(F8:F9)</f>
        <v>829496</v>
      </c>
      <c r="G7" s="23">
        <f t="shared" si="0"/>
        <v>0.49522149253731346</v>
      </c>
      <c r="H7" s="6"/>
    </row>
    <row r="8" spans="1:7" ht="18.75" customHeight="1">
      <c r="A8" s="14">
        <v>1</v>
      </c>
      <c r="B8" s="14">
        <v>921</v>
      </c>
      <c r="C8" s="14">
        <v>92109</v>
      </c>
      <c r="D8" s="24" t="s">
        <v>11</v>
      </c>
      <c r="E8" s="33">
        <f>1050000+32000</f>
        <v>1082000</v>
      </c>
      <c r="F8" s="25">
        <v>533000</v>
      </c>
      <c r="G8" s="26">
        <f t="shared" si="0"/>
        <v>0.4926062846580407</v>
      </c>
    </row>
    <row r="9" spans="1:7" ht="18.75" customHeight="1">
      <c r="A9" s="14">
        <v>2</v>
      </c>
      <c r="B9" s="14">
        <v>921</v>
      </c>
      <c r="C9" s="14">
        <v>92116</v>
      </c>
      <c r="D9" s="24" t="s">
        <v>12</v>
      </c>
      <c r="E9" s="33">
        <v>593000</v>
      </c>
      <c r="F9" s="25">
        <v>296496</v>
      </c>
      <c r="G9" s="26">
        <f t="shared" si="0"/>
        <v>0.49999325463743677</v>
      </c>
    </row>
    <row r="10" spans="1:7" ht="15" customHeight="1">
      <c r="A10" s="11" t="s">
        <v>13</v>
      </c>
      <c r="B10" s="11" t="s">
        <v>2</v>
      </c>
      <c r="C10" s="11"/>
      <c r="D10" s="20" t="s">
        <v>14</v>
      </c>
      <c r="E10" s="22">
        <f>SUM(E11:E16)</f>
        <v>1730374</v>
      </c>
      <c r="F10" s="22">
        <f>SUM(F11:F16)</f>
        <v>830255</v>
      </c>
      <c r="G10" s="23">
        <f t="shared" si="0"/>
        <v>0.47981245672900774</v>
      </c>
    </row>
    <row r="11" spans="1:7" ht="28.5" customHeight="1">
      <c r="A11" s="14">
        <v>1</v>
      </c>
      <c r="B11" s="14">
        <v>500</v>
      </c>
      <c r="C11" s="14">
        <v>50095</v>
      </c>
      <c r="D11" s="24" t="s">
        <v>15</v>
      </c>
      <c r="E11" s="33">
        <v>90000</v>
      </c>
      <c r="F11" s="25">
        <v>46500</v>
      </c>
      <c r="G11" s="26">
        <f t="shared" si="0"/>
        <v>0.5166666666666667</v>
      </c>
    </row>
    <row r="12" spans="1:7" ht="27" customHeight="1">
      <c r="A12" s="14">
        <v>2</v>
      </c>
      <c r="B12" s="14">
        <v>700</v>
      </c>
      <c r="C12" s="14">
        <v>70001</v>
      </c>
      <c r="D12" s="24" t="s">
        <v>16</v>
      </c>
      <c r="E12" s="33">
        <v>800074</v>
      </c>
      <c r="F12" s="25">
        <v>338000</v>
      </c>
      <c r="G12" s="26">
        <f t="shared" si="0"/>
        <v>0.42246092236468125</v>
      </c>
    </row>
    <row r="13" spans="1:7" ht="25.5" customHeight="1">
      <c r="A13" s="14">
        <v>3</v>
      </c>
      <c r="B13" s="14">
        <v>710</v>
      </c>
      <c r="C13" s="14">
        <v>71035</v>
      </c>
      <c r="D13" s="24" t="s">
        <v>17</v>
      </c>
      <c r="E13" s="33">
        <v>72877</v>
      </c>
      <c r="F13" s="25">
        <v>42365</v>
      </c>
      <c r="G13" s="26">
        <f t="shared" si="0"/>
        <v>0.5813219534283793</v>
      </c>
    </row>
    <row r="14" spans="1:7" ht="18.75" customHeight="1">
      <c r="A14" s="14">
        <v>4</v>
      </c>
      <c r="B14" s="14">
        <v>900</v>
      </c>
      <c r="C14" s="14">
        <v>90003</v>
      </c>
      <c r="D14" s="24" t="s">
        <v>18</v>
      </c>
      <c r="E14" s="33">
        <v>476470</v>
      </c>
      <c r="F14" s="25">
        <v>253530</v>
      </c>
      <c r="G14" s="26">
        <f t="shared" si="0"/>
        <v>0.5321006569143912</v>
      </c>
    </row>
    <row r="15" spans="1:7" ht="18.75" customHeight="1">
      <c r="A15" s="14">
        <v>5</v>
      </c>
      <c r="B15" s="14">
        <v>900</v>
      </c>
      <c r="C15" s="14">
        <v>90004</v>
      </c>
      <c r="D15" s="24" t="s">
        <v>19</v>
      </c>
      <c r="E15" s="33">
        <v>180880</v>
      </c>
      <c r="F15" s="25">
        <v>81000</v>
      </c>
      <c r="G15" s="26">
        <f t="shared" si="0"/>
        <v>0.4478107032286599</v>
      </c>
    </row>
    <row r="16" spans="1:7" ht="25.5" customHeight="1">
      <c r="A16" s="14">
        <v>6</v>
      </c>
      <c r="B16" s="14">
        <v>926</v>
      </c>
      <c r="C16" s="14">
        <v>92601</v>
      </c>
      <c r="D16" s="24" t="s">
        <v>41</v>
      </c>
      <c r="E16" s="33">
        <v>110073</v>
      </c>
      <c r="F16" s="25">
        <v>68860</v>
      </c>
      <c r="G16" s="26">
        <f t="shared" si="0"/>
        <v>0.625584839152199</v>
      </c>
    </row>
    <row r="17" spans="1:9" ht="18.75" customHeight="1">
      <c r="A17" s="11" t="s">
        <v>20</v>
      </c>
      <c r="B17" s="11" t="s">
        <v>2</v>
      </c>
      <c r="C17" s="11"/>
      <c r="D17" s="20" t="s">
        <v>21</v>
      </c>
      <c r="E17" s="22">
        <f>SUM(E18:E22)</f>
        <v>1381094</v>
      </c>
      <c r="F17" s="22">
        <f>SUM(F18:F22)</f>
        <v>562871.11</v>
      </c>
      <c r="G17" s="23">
        <f t="shared" si="0"/>
        <v>0.40755452561520067</v>
      </c>
      <c r="I17" s="9"/>
    </row>
    <row r="18" spans="1:7" ht="28.5" customHeight="1">
      <c r="A18" s="30" t="s">
        <v>43</v>
      </c>
      <c r="B18" s="31">
        <v>600</v>
      </c>
      <c r="C18" s="31">
        <v>60004</v>
      </c>
      <c r="D18" s="32" t="s">
        <v>22</v>
      </c>
      <c r="E18" s="33">
        <v>1081177</v>
      </c>
      <c r="F18" s="25">
        <v>540499.38</v>
      </c>
      <c r="G18" s="26">
        <f t="shared" si="0"/>
        <v>0.49991757131348524</v>
      </c>
    </row>
    <row r="19" spans="1:7" ht="30.75" customHeight="1">
      <c r="A19" s="30" t="s">
        <v>44</v>
      </c>
      <c r="B19" s="31">
        <v>600</v>
      </c>
      <c r="C19" s="31">
        <v>60014</v>
      </c>
      <c r="D19" s="32" t="s">
        <v>73</v>
      </c>
      <c r="E19" s="33">
        <v>100000</v>
      </c>
      <c r="F19" s="25">
        <v>0</v>
      </c>
      <c r="G19" s="26">
        <f t="shared" si="0"/>
        <v>0</v>
      </c>
    </row>
    <row r="20" spans="1:7" ht="27" customHeight="1">
      <c r="A20" s="30" t="s">
        <v>46</v>
      </c>
      <c r="B20" s="31">
        <v>600</v>
      </c>
      <c r="C20" s="31">
        <v>60014</v>
      </c>
      <c r="D20" s="32" t="s">
        <v>74</v>
      </c>
      <c r="E20" s="33">
        <f>1147500-997500</f>
        <v>150000</v>
      </c>
      <c r="F20" s="25">
        <v>0</v>
      </c>
      <c r="G20" s="26">
        <f t="shared" si="0"/>
        <v>0</v>
      </c>
    </row>
    <row r="21" spans="1:7" ht="32.25" customHeight="1">
      <c r="A21" s="30" t="s">
        <v>47</v>
      </c>
      <c r="B21" s="31">
        <v>754</v>
      </c>
      <c r="C21" s="31">
        <v>75495</v>
      </c>
      <c r="D21" s="32" t="s">
        <v>45</v>
      </c>
      <c r="E21" s="33">
        <v>36111</v>
      </c>
      <c r="F21" s="25">
        <v>20000</v>
      </c>
      <c r="G21" s="26">
        <f t="shared" si="0"/>
        <v>0.5538478579934092</v>
      </c>
    </row>
    <row r="22" spans="1:7" ht="31.5" customHeight="1">
      <c r="A22" s="30" t="s">
        <v>52</v>
      </c>
      <c r="B22" s="31">
        <v>750</v>
      </c>
      <c r="C22" s="31">
        <v>75095</v>
      </c>
      <c r="D22" s="32" t="s">
        <v>48</v>
      </c>
      <c r="E22" s="33">
        <f>25117-11311</f>
        <v>13806</v>
      </c>
      <c r="F22" s="25">
        <v>2371.73</v>
      </c>
      <c r="G22" s="26">
        <f t="shared" si="0"/>
        <v>0.17178980153556425</v>
      </c>
    </row>
    <row r="23" spans="1:7" ht="27.75" customHeight="1">
      <c r="A23" s="11" t="s">
        <v>23</v>
      </c>
      <c r="B23" s="11" t="s">
        <v>2</v>
      </c>
      <c r="C23" s="11"/>
      <c r="D23" s="20" t="s">
        <v>24</v>
      </c>
      <c r="E23" s="22">
        <f>SUM(E24:E29)</f>
        <v>1409754</v>
      </c>
      <c r="F23" s="22">
        <f>SUM(F24:F29)</f>
        <v>695883.9400000001</v>
      </c>
      <c r="G23" s="23">
        <f t="shared" si="0"/>
        <v>0.49362083030088943</v>
      </c>
    </row>
    <row r="24" spans="1:7" ht="28.5" customHeight="1">
      <c r="A24" s="30" t="s">
        <v>43</v>
      </c>
      <c r="B24" s="31">
        <v>600</v>
      </c>
      <c r="C24" s="31">
        <v>60004</v>
      </c>
      <c r="D24" s="32" t="s">
        <v>49</v>
      </c>
      <c r="E24" s="33">
        <v>1169398</v>
      </c>
      <c r="F24" s="25">
        <v>584699.04</v>
      </c>
      <c r="G24" s="26">
        <f t="shared" si="0"/>
        <v>0.500000034205634</v>
      </c>
    </row>
    <row r="25" spans="1:7" ht="28.5" customHeight="1">
      <c r="A25" s="30" t="s">
        <v>44</v>
      </c>
      <c r="B25" s="31">
        <v>600</v>
      </c>
      <c r="C25" s="31">
        <v>60004</v>
      </c>
      <c r="D25" s="32" t="s">
        <v>64</v>
      </c>
      <c r="E25" s="33">
        <v>150000</v>
      </c>
      <c r="F25" s="25">
        <v>68712.57</v>
      </c>
      <c r="G25" s="26">
        <f t="shared" si="0"/>
        <v>0.45808380000000004</v>
      </c>
    </row>
    <row r="26" spans="1:7" ht="66" customHeight="1">
      <c r="A26" s="30" t="s">
        <v>46</v>
      </c>
      <c r="B26" s="31">
        <v>600</v>
      </c>
      <c r="C26" s="31">
        <v>60053</v>
      </c>
      <c r="D26" s="32" t="s">
        <v>50</v>
      </c>
      <c r="E26" s="33">
        <v>35000</v>
      </c>
      <c r="F26" s="25">
        <v>31200</v>
      </c>
      <c r="G26" s="26">
        <f t="shared" si="0"/>
        <v>0.8914285714285715</v>
      </c>
    </row>
    <row r="27" spans="1:7" ht="67.5" customHeight="1">
      <c r="A27" s="30" t="s">
        <v>47</v>
      </c>
      <c r="B27" s="31">
        <v>750</v>
      </c>
      <c r="C27" s="31">
        <v>75095</v>
      </c>
      <c r="D27" s="32" t="s">
        <v>51</v>
      </c>
      <c r="E27" s="33">
        <v>20000</v>
      </c>
      <c r="F27" s="25">
        <v>0</v>
      </c>
      <c r="G27" s="26">
        <f t="shared" si="0"/>
        <v>0</v>
      </c>
    </row>
    <row r="28" spans="1:7" ht="30" customHeight="1">
      <c r="A28" s="30" t="s">
        <v>52</v>
      </c>
      <c r="B28" s="31">
        <v>801</v>
      </c>
      <c r="C28" s="31">
        <v>80195</v>
      </c>
      <c r="D28" s="32" t="s">
        <v>25</v>
      </c>
      <c r="E28" s="33">
        <v>4000</v>
      </c>
      <c r="F28" s="25">
        <v>580.33</v>
      </c>
      <c r="G28" s="26">
        <f t="shared" si="0"/>
        <v>0.1450825</v>
      </c>
    </row>
    <row r="29" spans="1:7" ht="27.75" customHeight="1">
      <c r="A29" s="60" t="s">
        <v>69</v>
      </c>
      <c r="B29" s="61">
        <v>855</v>
      </c>
      <c r="C29" s="61">
        <v>85505</v>
      </c>
      <c r="D29" s="62" t="s">
        <v>65</v>
      </c>
      <c r="E29" s="63">
        <v>31356</v>
      </c>
      <c r="F29" s="25">
        <v>10692</v>
      </c>
      <c r="G29" s="26">
        <f t="shared" si="0"/>
        <v>0.3409873708381171</v>
      </c>
    </row>
    <row r="30" spans="1:7" ht="24" customHeight="1">
      <c r="A30" s="11" t="s">
        <v>26</v>
      </c>
      <c r="B30" s="17"/>
      <c r="C30" s="17"/>
      <c r="D30" s="20" t="s">
        <v>27</v>
      </c>
      <c r="E30" s="12">
        <f>E31+E37</f>
        <v>649086.14</v>
      </c>
      <c r="F30" s="12">
        <f>F31+F37</f>
        <v>68407.51000000001</v>
      </c>
      <c r="G30" s="12">
        <f>G31+G37</f>
        <v>0.2175465388635277</v>
      </c>
    </row>
    <row r="31" spans="1:7" ht="15" customHeight="1">
      <c r="A31" s="11" t="s">
        <v>9</v>
      </c>
      <c r="B31" s="11" t="s">
        <v>2</v>
      </c>
      <c r="C31" s="11"/>
      <c r="D31" s="20" t="s">
        <v>21</v>
      </c>
      <c r="E31" s="22">
        <f>SUM(E32:E36)</f>
        <v>291311</v>
      </c>
      <c r="F31" s="22">
        <f>SUM(F32:F36)</f>
        <v>41310.61</v>
      </c>
      <c r="G31" s="23">
        <f t="shared" si="0"/>
        <v>0.14180930345918966</v>
      </c>
    </row>
    <row r="32" spans="1:7" ht="39.75" customHeight="1">
      <c r="A32" s="30" t="s">
        <v>43</v>
      </c>
      <c r="B32" s="31">
        <v>600</v>
      </c>
      <c r="C32" s="31">
        <v>60014</v>
      </c>
      <c r="D32" s="32" t="s">
        <v>75</v>
      </c>
      <c r="E32" s="36">
        <v>50000</v>
      </c>
      <c r="F32" s="25">
        <v>0</v>
      </c>
      <c r="G32" s="26">
        <f t="shared" si="0"/>
        <v>0</v>
      </c>
    </row>
    <row r="33" spans="1:7" ht="27.75" customHeight="1">
      <c r="A33" s="30" t="s">
        <v>44</v>
      </c>
      <c r="B33" s="31">
        <v>600</v>
      </c>
      <c r="C33" s="31">
        <v>60014</v>
      </c>
      <c r="D33" s="32" t="s">
        <v>76</v>
      </c>
      <c r="E33" s="33">
        <v>100000</v>
      </c>
      <c r="F33" s="25">
        <v>0</v>
      </c>
      <c r="G33" s="26">
        <f t="shared" si="0"/>
        <v>0</v>
      </c>
    </row>
    <row r="34" spans="1:7" ht="31.5" customHeight="1">
      <c r="A34" s="30" t="s">
        <v>46</v>
      </c>
      <c r="B34" s="31">
        <v>600</v>
      </c>
      <c r="C34" s="31">
        <v>60014</v>
      </c>
      <c r="D34" s="32" t="s">
        <v>77</v>
      </c>
      <c r="E34" s="33">
        <v>100000</v>
      </c>
      <c r="F34" s="25">
        <v>0</v>
      </c>
      <c r="G34" s="26">
        <f t="shared" si="0"/>
        <v>0</v>
      </c>
    </row>
    <row r="35" spans="1:7" ht="32.25" customHeight="1">
      <c r="A35" s="30" t="s">
        <v>47</v>
      </c>
      <c r="B35" s="31">
        <v>750</v>
      </c>
      <c r="C35" s="31">
        <v>75095</v>
      </c>
      <c r="D35" s="32" t="s">
        <v>48</v>
      </c>
      <c r="E35" s="33">
        <v>11311</v>
      </c>
      <c r="F35" s="25">
        <v>11310.61</v>
      </c>
      <c r="G35" s="26">
        <f t="shared" si="0"/>
        <v>0.9999655202899832</v>
      </c>
    </row>
    <row r="36" spans="1:7" ht="29.25" customHeight="1">
      <c r="A36" s="30" t="s">
        <v>52</v>
      </c>
      <c r="B36" s="31">
        <v>854</v>
      </c>
      <c r="C36" s="31">
        <v>85419</v>
      </c>
      <c r="D36" s="32" t="s">
        <v>78</v>
      </c>
      <c r="E36" s="33">
        <v>30000</v>
      </c>
      <c r="F36" s="25">
        <v>30000</v>
      </c>
      <c r="G36" s="26">
        <f t="shared" si="0"/>
        <v>1</v>
      </c>
    </row>
    <row r="37" spans="1:7" ht="40.5" customHeight="1">
      <c r="A37" s="11" t="s">
        <v>13</v>
      </c>
      <c r="B37" s="11" t="s">
        <v>2</v>
      </c>
      <c r="C37" s="11"/>
      <c r="D37" s="20" t="s">
        <v>28</v>
      </c>
      <c r="E37" s="22">
        <f>SUM(E38:E40)</f>
        <v>357775.14</v>
      </c>
      <c r="F37" s="22">
        <f>SUM(F38:F40)</f>
        <v>27096.9</v>
      </c>
      <c r="G37" s="23">
        <f t="shared" si="0"/>
        <v>0.07573723540433805</v>
      </c>
    </row>
    <row r="38" spans="1:7" ht="25.5" customHeight="1">
      <c r="A38" s="30" t="s">
        <v>43</v>
      </c>
      <c r="B38" s="31">
        <v>900</v>
      </c>
      <c r="C38" s="31">
        <v>90017</v>
      </c>
      <c r="D38" s="32" t="s">
        <v>53</v>
      </c>
      <c r="E38" s="33">
        <v>300000</v>
      </c>
      <c r="F38" s="25">
        <v>0</v>
      </c>
      <c r="G38" s="26">
        <f t="shared" si="0"/>
        <v>0</v>
      </c>
    </row>
    <row r="39" spans="1:7" ht="41.25" customHeight="1">
      <c r="A39" s="30" t="s">
        <v>44</v>
      </c>
      <c r="B39" s="31">
        <v>926</v>
      </c>
      <c r="C39" s="31">
        <v>92601</v>
      </c>
      <c r="D39" s="32" t="s">
        <v>80</v>
      </c>
      <c r="E39" s="33">
        <v>30186</v>
      </c>
      <c r="F39" s="25">
        <v>0</v>
      </c>
      <c r="G39" s="26">
        <f t="shared" si="0"/>
        <v>0</v>
      </c>
    </row>
    <row r="40" spans="1:7" ht="33.75" customHeight="1">
      <c r="A40" s="30" t="s">
        <v>46</v>
      </c>
      <c r="B40" s="31">
        <v>926</v>
      </c>
      <c r="C40" s="31">
        <v>92695</v>
      </c>
      <c r="D40" s="32" t="s">
        <v>79</v>
      </c>
      <c r="E40" s="33">
        <v>27589.14</v>
      </c>
      <c r="F40" s="25">
        <v>27096.9</v>
      </c>
      <c r="G40" s="26">
        <f t="shared" si="0"/>
        <v>0.9821581970297009</v>
      </c>
    </row>
    <row r="41" spans="1:7" ht="22.5" customHeight="1">
      <c r="A41" s="42" t="s">
        <v>29</v>
      </c>
      <c r="B41" s="42"/>
      <c r="C41" s="42"/>
      <c r="D41" s="42"/>
      <c r="E41" s="18">
        <f>E42+E106</f>
        <v>945764.14</v>
      </c>
      <c r="F41" s="18">
        <f>F42+F106</f>
        <v>498654.39</v>
      </c>
      <c r="G41" s="19">
        <f t="shared" si="0"/>
        <v>0.5272502613600892</v>
      </c>
    </row>
    <row r="42" spans="1:7" ht="21" customHeight="1">
      <c r="A42" s="11" t="s">
        <v>7</v>
      </c>
      <c r="B42" s="17"/>
      <c r="C42" s="17"/>
      <c r="D42" s="20" t="s">
        <v>8</v>
      </c>
      <c r="E42" s="12">
        <f>E46+E43</f>
        <v>762064.14</v>
      </c>
      <c r="F42" s="12">
        <f>F46+F43</f>
        <v>410900.04000000004</v>
      </c>
      <c r="G42" s="21">
        <f t="shared" si="0"/>
        <v>0.5391935119791885</v>
      </c>
    </row>
    <row r="43" spans="1:7" ht="18" customHeight="1">
      <c r="A43" s="11" t="s">
        <v>9</v>
      </c>
      <c r="B43" s="11" t="s">
        <v>2</v>
      </c>
      <c r="C43" s="11"/>
      <c r="D43" s="20" t="s">
        <v>10</v>
      </c>
      <c r="E43" s="22">
        <f>E44</f>
        <v>208000</v>
      </c>
      <c r="F43" s="22">
        <f>F44</f>
        <v>98162.34</v>
      </c>
      <c r="G43" s="23">
        <f t="shared" si="0"/>
        <v>0.4719343269230769</v>
      </c>
    </row>
    <row r="44" spans="1:7" ht="18" customHeight="1">
      <c r="A44" s="51">
        <v>1</v>
      </c>
      <c r="B44" s="51">
        <v>801</v>
      </c>
      <c r="C44" s="49" t="s">
        <v>66</v>
      </c>
      <c r="D44" s="53" t="s">
        <v>30</v>
      </c>
      <c r="E44" s="45">
        <v>208000</v>
      </c>
      <c r="F44" s="45">
        <f>71445.18+26717.16</f>
        <v>98162.34</v>
      </c>
      <c r="G44" s="47">
        <f t="shared" si="0"/>
        <v>0.4719343269230769</v>
      </c>
    </row>
    <row r="45" spans="1:7" ht="15" customHeight="1">
      <c r="A45" s="52"/>
      <c r="B45" s="52"/>
      <c r="C45" s="50"/>
      <c r="D45" s="54"/>
      <c r="E45" s="46"/>
      <c r="F45" s="46"/>
      <c r="G45" s="48"/>
    </row>
    <row r="46" spans="1:7" ht="15" customHeight="1">
      <c r="A46" s="11" t="s">
        <v>13</v>
      </c>
      <c r="B46" s="11" t="s">
        <v>2</v>
      </c>
      <c r="C46" s="11"/>
      <c r="D46" s="20" t="s">
        <v>31</v>
      </c>
      <c r="E46" s="22">
        <f>E47+E49+E55+E73+E76+E79+E84+E54</f>
        <v>554064.14</v>
      </c>
      <c r="F46" s="22">
        <f>F47+F49+F55+F73+F76+F79+F84+F54</f>
        <v>312737.7</v>
      </c>
      <c r="G46" s="23">
        <f>G47+G49+G55+G73+G76+G79+G84+G54</f>
        <v>3.5425077745984623</v>
      </c>
    </row>
    <row r="47" spans="1:7" ht="28.5" customHeight="1">
      <c r="A47" s="14">
        <v>1</v>
      </c>
      <c r="B47" s="14">
        <v>630</v>
      </c>
      <c r="C47" s="14">
        <v>63003</v>
      </c>
      <c r="D47" s="27" t="s">
        <v>61</v>
      </c>
      <c r="E47" s="25">
        <v>5000</v>
      </c>
      <c r="F47" s="25">
        <f>SUM(F48:F48)</f>
        <v>2000</v>
      </c>
      <c r="G47" s="26">
        <f>F47/E47</f>
        <v>0.4</v>
      </c>
    </row>
    <row r="48" spans="1:7" ht="29.25" customHeight="1">
      <c r="A48" s="38" t="s">
        <v>86</v>
      </c>
      <c r="B48" s="39"/>
      <c r="C48" s="39"/>
      <c r="D48" s="40"/>
      <c r="E48" s="25"/>
      <c r="F48" s="25">
        <v>2000</v>
      </c>
      <c r="G48" s="26"/>
    </row>
    <row r="49" spans="1:7" ht="53.25" customHeight="1">
      <c r="A49" s="14">
        <v>2</v>
      </c>
      <c r="B49" s="14">
        <v>754</v>
      </c>
      <c r="C49" s="14">
        <v>75412</v>
      </c>
      <c r="D49" s="24" t="s">
        <v>32</v>
      </c>
      <c r="E49" s="25">
        <v>27000</v>
      </c>
      <c r="F49" s="25">
        <f>SUM(F50:F53)</f>
        <v>22000</v>
      </c>
      <c r="G49" s="26">
        <f t="shared" si="0"/>
        <v>0.8148148148148148</v>
      </c>
    </row>
    <row r="50" spans="1:7" ht="13.5" customHeight="1">
      <c r="A50" s="41" t="s">
        <v>120</v>
      </c>
      <c r="B50" s="41"/>
      <c r="C50" s="41"/>
      <c r="D50" s="41"/>
      <c r="E50" s="25"/>
      <c r="F50" s="25">
        <v>5000</v>
      </c>
      <c r="G50" s="26"/>
    </row>
    <row r="51" spans="1:7" ht="13.5" customHeight="1">
      <c r="A51" s="41" t="s">
        <v>121</v>
      </c>
      <c r="B51" s="41"/>
      <c r="C51" s="41"/>
      <c r="D51" s="41"/>
      <c r="E51" s="25"/>
      <c r="F51" s="25">
        <f>5000+3000</f>
        <v>8000</v>
      </c>
      <c r="G51" s="26"/>
    </row>
    <row r="52" spans="1:7" ht="13.5" customHeight="1">
      <c r="A52" s="38" t="s">
        <v>122</v>
      </c>
      <c r="B52" s="39"/>
      <c r="C52" s="39"/>
      <c r="D52" s="40"/>
      <c r="E52" s="25"/>
      <c r="F52" s="25">
        <v>4000</v>
      </c>
      <c r="G52" s="26"/>
    </row>
    <row r="53" spans="1:7" ht="13.5" customHeight="1">
      <c r="A53" s="38" t="s">
        <v>123</v>
      </c>
      <c r="B53" s="39"/>
      <c r="C53" s="39"/>
      <c r="D53" s="40"/>
      <c r="E53" s="25"/>
      <c r="F53" s="25">
        <v>5000</v>
      </c>
      <c r="G53" s="26"/>
    </row>
    <row r="54" spans="1:7" ht="62.25" customHeight="1">
      <c r="A54" s="14">
        <v>3</v>
      </c>
      <c r="B54" s="14">
        <v>754</v>
      </c>
      <c r="C54" s="14">
        <v>75412</v>
      </c>
      <c r="D54" s="37" t="s">
        <v>81</v>
      </c>
      <c r="E54" s="25">
        <v>3589.14</v>
      </c>
      <c r="F54" s="25">
        <v>3589.14</v>
      </c>
      <c r="G54" s="26"/>
    </row>
    <row r="55" spans="1:7" ht="39.75" customHeight="1">
      <c r="A55" s="14">
        <v>4</v>
      </c>
      <c r="B55" s="14">
        <v>851</v>
      </c>
      <c r="C55" s="14">
        <v>85154</v>
      </c>
      <c r="D55" s="27" t="s">
        <v>37</v>
      </c>
      <c r="E55" s="25">
        <v>270000</v>
      </c>
      <c r="F55" s="25">
        <f>SUM(F56:F72)</f>
        <v>152250</v>
      </c>
      <c r="G55" s="26">
        <f>F55/E55</f>
        <v>0.5638888888888889</v>
      </c>
    </row>
    <row r="56" spans="1:8" ht="43.5" customHeight="1">
      <c r="A56" s="38" t="s">
        <v>95</v>
      </c>
      <c r="B56" s="39"/>
      <c r="C56" s="39"/>
      <c r="D56" s="40"/>
      <c r="E56" s="25"/>
      <c r="F56" s="25">
        <v>64000</v>
      </c>
      <c r="G56" s="26"/>
      <c r="H56" s="8"/>
    </row>
    <row r="57" spans="1:8" ht="42" customHeight="1">
      <c r="A57" s="38" t="s">
        <v>88</v>
      </c>
      <c r="B57" s="39"/>
      <c r="C57" s="39"/>
      <c r="D57" s="40"/>
      <c r="E57" s="25"/>
      <c r="F57" s="25">
        <v>4000</v>
      </c>
      <c r="G57" s="26"/>
      <c r="H57" s="34"/>
    </row>
    <row r="58" spans="1:8" ht="51.75" customHeight="1">
      <c r="A58" s="38" t="s">
        <v>89</v>
      </c>
      <c r="B58" s="39"/>
      <c r="C58" s="39"/>
      <c r="D58" s="40"/>
      <c r="E58" s="25"/>
      <c r="F58" s="25">
        <v>9000</v>
      </c>
      <c r="G58" s="26"/>
      <c r="H58" s="34"/>
    </row>
    <row r="59" spans="1:8" ht="37.5" customHeight="1">
      <c r="A59" s="41" t="s">
        <v>39</v>
      </c>
      <c r="B59" s="41"/>
      <c r="C59" s="41"/>
      <c r="D59" s="41"/>
      <c r="E59" s="25" t="s">
        <v>2</v>
      </c>
      <c r="F59" s="25">
        <v>7000</v>
      </c>
      <c r="G59" s="26"/>
      <c r="H59" s="8"/>
    </row>
    <row r="60" spans="1:8" ht="37.5" customHeight="1">
      <c r="A60" s="41" t="s">
        <v>38</v>
      </c>
      <c r="B60" s="41"/>
      <c r="C60" s="41"/>
      <c r="D60" s="41"/>
      <c r="E60" s="25"/>
      <c r="F60" s="25">
        <v>8000</v>
      </c>
      <c r="G60" s="26"/>
      <c r="H60" s="8"/>
    </row>
    <row r="61" spans="1:8" ht="54" customHeight="1">
      <c r="A61" s="41" t="s">
        <v>87</v>
      </c>
      <c r="B61" s="41"/>
      <c r="C61" s="41"/>
      <c r="D61" s="41"/>
      <c r="E61" s="25"/>
      <c r="F61" s="25">
        <v>11000</v>
      </c>
      <c r="G61" s="26"/>
      <c r="H61" s="8"/>
    </row>
    <row r="62" spans="1:8" ht="28.5" customHeight="1">
      <c r="A62" s="41" t="s">
        <v>96</v>
      </c>
      <c r="B62" s="41"/>
      <c r="C62" s="41"/>
      <c r="D62" s="41"/>
      <c r="E62" s="25"/>
      <c r="F62" s="25">
        <v>0</v>
      </c>
      <c r="G62" s="26"/>
      <c r="H62" s="8"/>
    </row>
    <row r="63" spans="1:8" ht="42.75" customHeight="1">
      <c r="A63" s="38" t="s">
        <v>67</v>
      </c>
      <c r="B63" s="39"/>
      <c r="C63" s="39"/>
      <c r="D63" s="40"/>
      <c r="E63" s="25"/>
      <c r="F63" s="25">
        <v>1500</v>
      </c>
      <c r="G63" s="26"/>
      <c r="H63" s="8"/>
    </row>
    <row r="64" spans="1:8" ht="27" customHeight="1">
      <c r="A64" s="38" t="s">
        <v>94</v>
      </c>
      <c r="B64" s="39"/>
      <c r="C64" s="39"/>
      <c r="D64" s="40"/>
      <c r="E64" s="25"/>
      <c r="F64" s="25">
        <v>6800</v>
      </c>
      <c r="G64" s="26"/>
      <c r="H64" s="8"/>
    </row>
    <row r="65" spans="1:7" ht="26.25" customHeight="1">
      <c r="A65" s="41" t="s">
        <v>62</v>
      </c>
      <c r="B65" s="41"/>
      <c r="C65" s="41"/>
      <c r="D65" s="41"/>
      <c r="E65" s="25"/>
      <c r="F65" s="25">
        <v>5000</v>
      </c>
      <c r="G65" s="26"/>
    </row>
    <row r="66" spans="1:7" ht="39.75" customHeight="1">
      <c r="A66" s="41" t="s">
        <v>40</v>
      </c>
      <c r="B66" s="41"/>
      <c r="C66" s="41"/>
      <c r="D66" s="41"/>
      <c r="E66" s="25"/>
      <c r="F66" s="25">
        <v>7200</v>
      </c>
      <c r="G66" s="26"/>
    </row>
    <row r="67" spans="1:7" ht="33.75" customHeight="1">
      <c r="A67" s="41" t="s">
        <v>93</v>
      </c>
      <c r="B67" s="41"/>
      <c r="C67" s="41"/>
      <c r="D67" s="41"/>
      <c r="E67" s="25"/>
      <c r="F67" s="25">
        <f>10000-250</f>
        <v>9750</v>
      </c>
      <c r="G67" s="26"/>
    </row>
    <row r="68" spans="1:7" ht="29.25" customHeight="1">
      <c r="A68" s="41" t="s">
        <v>90</v>
      </c>
      <c r="B68" s="41"/>
      <c r="C68" s="41"/>
      <c r="D68" s="41"/>
      <c r="E68" s="25"/>
      <c r="F68" s="25">
        <v>5000</v>
      </c>
      <c r="G68" s="26"/>
    </row>
    <row r="69" spans="1:7" ht="52.5" customHeight="1">
      <c r="A69" s="41" t="s">
        <v>57</v>
      </c>
      <c r="B69" s="41"/>
      <c r="C69" s="41"/>
      <c r="D69" s="41"/>
      <c r="E69" s="25"/>
      <c r="F69" s="25">
        <v>1000</v>
      </c>
      <c r="G69" s="26"/>
    </row>
    <row r="70" spans="1:7" ht="32.25" customHeight="1">
      <c r="A70" s="41" t="s">
        <v>92</v>
      </c>
      <c r="B70" s="41"/>
      <c r="C70" s="41"/>
      <c r="D70" s="41"/>
      <c r="E70" s="25"/>
      <c r="F70" s="25">
        <v>6500</v>
      </c>
      <c r="G70" s="26"/>
    </row>
    <row r="71" spans="1:7" ht="27.75" customHeight="1">
      <c r="A71" s="38" t="s">
        <v>91</v>
      </c>
      <c r="B71" s="39"/>
      <c r="C71" s="39"/>
      <c r="D71" s="40"/>
      <c r="E71" s="25"/>
      <c r="F71" s="25">
        <v>2500</v>
      </c>
      <c r="G71" s="26"/>
    </row>
    <row r="72" spans="1:7" ht="40.5" customHeight="1">
      <c r="A72" s="41" t="s">
        <v>58</v>
      </c>
      <c r="B72" s="41"/>
      <c r="C72" s="41"/>
      <c r="D72" s="41"/>
      <c r="E72" s="25"/>
      <c r="F72" s="25">
        <v>4000</v>
      </c>
      <c r="G72" s="26"/>
    </row>
    <row r="73" spans="1:7" ht="48.75" customHeight="1">
      <c r="A73" s="14">
        <v>5</v>
      </c>
      <c r="B73" s="14">
        <v>851</v>
      </c>
      <c r="C73" s="14">
        <v>85195</v>
      </c>
      <c r="D73" s="24" t="s">
        <v>33</v>
      </c>
      <c r="E73" s="25">
        <v>5000</v>
      </c>
      <c r="F73" s="25">
        <f>SUM(F74:F75)</f>
        <v>1830</v>
      </c>
      <c r="G73" s="26">
        <f>F73/E73</f>
        <v>0.366</v>
      </c>
    </row>
    <row r="74" spans="1:7" ht="17.25" customHeight="1">
      <c r="A74" s="41" t="s">
        <v>59</v>
      </c>
      <c r="B74" s="41"/>
      <c r="C74" s="41"/>
      <c r="D74" s="41"/>
      <c r="E74" s="25"/>
      <c r="F74" s="25">
        <v>1000</v>
      </c>
      <c r="G74" s="26"/>
    </row>
    <row r="75" spans="1:7" ht="26.25" customHeight="1">
      <c r="A75" s="41" t="s">
        <v>60</v>
      </c>
      <c r="B75" s="41"/>
      <c r="C75" s="41"/>
      <c r="D75" s="41"/>
      <c r="E75" s="25"/>
      <c r="F75" s="25">
        <v>830</v>
      </c>
      <c r="G75" s="26"/>
    </row>
    <row r="76" spans="1:7" ht="45.75" customHeight="1">
      <c r="A76" s="14">
        <v>6</v>
      </c>
      <c r="B76" s="14">
        <v>852</v>
      </c>
      <c r="C76" s="14">
        <v>85295</v>
      </c>
      <c r="D76" s="32" t="s">
        <v>82</v>
      </c>
      <c r="E76" s="25">
        <v>88475</v>
      </c>
      <c r="F76" s="25">
        <f>SUM(F77:F78)</f>
        <v>27568.56</v>
      </c>
      <c r="G76" s="26">
        <f>F76/E76</f>
        <v>0.31159717434303474</v>
      </c>
    </row>
    <row r="77" spans="1:7" ht="33" customHeight="1">
      <c r="A77" s="55" t="s">
        <v>97</v>
      </c>
      <c r="B77" s="56"/>
      <c r="C77" s="56"/>
      <c r="D77" s="57"/>
      <c r="E77" s="25"/>
      <c r="F77" s="25">
        <f>3456+2930</f>
        <v>6386</v>
      </c>
      <c r="G77" s="26"/>
    </row>
    <row r="78" spans="1:7" ht="42" customHeight="1">
      <c r="A78" s="38" t="s">
        <v>98</v>
      </c>
      <c r="B78" s="39"/>
      <c r="C78" s="39"/>
      <c r="D78" s="40"/>
      <c r="E78" s="25"/>
      <c r="F78" s="25">
        <v>21182.56</v>
      </c>
      <c r="G78" s="26"/>
    </row>
    <row r="79" spans="1:7" ht="35.25" customHeight="1">
      <c r="A79" s="14">
        <v>7</v>
      </c>
      <c r="B79" s="14">
        <v>921</v>
      </c>
      <c r="C79" s="14">
        <v>92105</v>
      </c>
      <c r="D79" s="24" t="s">
        <v>63</v>
      </c>
      <c r="E79" s="25">
        <v>10000</v>
      </c>
      <c r="F79" s="25">
        <f>SUM(F80:F83)</f>
        <v>4000</v>
      </c>
      <c r="G79" s="26">
        <f>F79/E79</f>
        <v>0.4</v>
      </c>
    </row>
    <row r="80" spans="1:7" ht="29.25" customHeight="1">
      <c r="A80" s="41" t="s">
        <v>99</v>
      </c>
      <c r="B80" s="41"/>
      <c r="C80" s="41"/>
      <c r="D80" s="41"/>
      <c r="E80" s="25"/>
      <c r="F80" s="25">
        <v>2000</v>
      </c>
      <c r="G80" s="26"/>
    </row>
    <row r="81" spans="1:7" ht="29.25" customHeight="1">
      <c r="A81" s="41" t="s">
        <v>100</v>
      </c>
      <c r="B81" s="41"/>
      <c r="C81" s="41"/>
      <c r="D81" s="41"/>
      <c r="E81" s="25"/>
      <c r="F81" s="25">
        <v>1500</v>
      </c>
      <c r="G81" s="26"/>
    </row>
    <row r="82" spans="1:7" ht="29.25" customHeight="1">
      <c r="A82" s="38" t="s">
        <v>101</v>
      </c>
      <c r="B82" s="39"/>
      <c r="C82" s="39"/>
      <c r="D82" s="40"/>
      <c r="E82" s="25"/>
      <c r="F82" s="25">
        <v>500</v>
      </c>
      <c r="G82" s="26"/>
    </row>
    <row r="83" spans="1:7" ht="29.25" customHeight="1">
      <c r="A83" s="38" t="s">
        <v>102</v>
      </c>
      <c r="B83" s="39"/>
      <c r="C83" s="39"/>
      <c r="D83" s="40"/>
      <c r="E83" s="25"/>
      <c r="F83" s="25">
        <v>0</v>
      </c>
      <c r="G83" s="26"/>
    </row>
    <row r="84" spans="1:7" ht="38.25" customHeight="1">
      <c r="A84" s="14">
        <v>8</v>
      </c>
      <c r="B84" s="14">
        <v>926</v>
      </c>
      <c r="C84" s="14">
        <v>92605</v>
      </c>
      <c r="D84" s="24" t="s">
        <v>34</v>
      </c>
      <c r="E84" s="25">
        <v>145000</v>
      </c>
      <c r="F84" s="25">
        <f>SUM(F85:F105)</f>
        <v>99500</v>
      </c>
      <c r="G84" s="26">
        <f>F84/E84</f>
        <v>0.6862068965517242</v>
      </c>
    </row>
    <row r="85" spans="1:7" ht="38.25" customHeight="1">
      <c r="A85" s="41" t="s">
        <v>119</v>
      </c>
      <c r="B85" s="41"/>
      <c r="C85" s="41"/>
      <c r="D85" s="41"/>
      <c r="E85" s="25"/>
      <c r="F85" s="25">
        <v>0</v>
      </c>
      <c r="G85" s="26"/>
    </row>
    <row r="86" spans="1:7" ht="39.75" customHeight="1">
      <c r="A86" s="41" t="s">
        <v>117</v>
      </c>
      <c r="B86" s="41"/>
      <c r="C86" s="41"/>
      <c r="D86" s="41"/>
      <c r="E86" s="25"/>
      <c r="F86" s="25">
        <v>2500</v>
      </c>
      <c r="G86" s="26"/>
    </row>
    <row r="87" spans="1:7" ht="29.25" customHeight="1">
      <c r="A87" s="38" t="s">
        <v>104</v>
      </c>
      <c r="B87" s="39"/>
      <c r="C87" s="39"/>
      <c r="D87" s="40"/>
      <c r="E87" s="25"/>
      <c r="F87" s="25">
        <v>1000</v>
      </c>
      <c r="G87" s="26"/>
    </row>
    <row r="88" spans="1:7" ht="28.5" customHeight="1">
      <c r="A88" s="41" t="s">
        <v>116</v>
      </c>
      <c r="B88" s="41"/>
      <c r="C88" s="41"/>
      <c r="D88" s="41"/>
      <c r="E88" s="28"/>
      <c r="F88" s="25">
        <v>500</v>
      </c>
      <c r="G88" s="26"/>
    </row>
    <row r="89" spans="1:7" ht="28.5" customHeight="1">
      <c r="A89" s="38" t="s">
        <v>118</v>
      </c>
      <c r="B89" s="39"/>
      <c r="C89" s="39"/>
      <c r="D89" s="40"/>
      <c r="E89" s="28"/>
      <c r="F89" s="25">
        <v>500</v>
      </c>
      <c r="G89" s="26"/>
    </row>
    <row r="90" spans="1:7" ht="28.5" customHeight="1">
      <c r="A90" s="41" t="s">
        <v>54</v>
      </c>
      <c r="B90" s="41"/>
      <c r="C90" s="41"/>
      <c r="D90" s="41"/>
      <c r="E90" s="28"/>
      <c r="F90" s="25">
        <v>2500</v>
      </c>
      <c r="G90" s="26"/>
    </row>
    <row r="91" spans="1:7" ht="28.5" customHeight="1">
      <c r="A91" s="41" t="s">
        <v>55</v>
      </c>
      <c r="B91" s="41"/>
      <c r="C91" s="41"/>
      <c r="D91" s="41"/>
      <c r="E91" s="28"/>
      <c r="F91" s="25">
        <v>5000</v>
      </c>
      <c r="G91" s="26"/>
    </row>
    <row r="92" spans="1:8" ht="24.75" customHeight="1">
      <c r="A92" s="41" t="s">
        <v>42</v>
      </c>
      <c r="B92" s="41"/>
      <c r="C92" s="41"/>
      <c r="D92" s="41"/>
      <c r="E92" s="25"/>
      <c r="F92" s="25">
        <v>1000</v>
      </c>
      <c r="G92" s="26"/>
      <c r="H92" s="8"/>
    </row>
    <row r="93" spans="1:8" ht="40.5" customHeight="1">
      <c r="A93" s="41" t="s">
        <v>110</v>
      </c>
      <c r="B93" s="41"/>
      <c r="C93" s="41"/>
      <c r="D93" s="41"/>
      <c r="E93" s="25"/>
      <c r="F93" s="25">
        <v>3000</v>
      </c>
      <c r="G93" s="26"/>
      <c r="H93" s="8"/>
    </row>
    <row r="94" spans="1:8" ht="24.75" customHeight="1">
      <c r="A94" s="41" t="s">
        <v>111</v>
      </c>
      <c r="B94" s="41"/>
      <c r="C94" s="41"/>
      <c r="D94" s="41"/>
      <c r="E94" s="25"/>
      <c r="F94" s="25">
        <v>3000</v>
      </c>
      <c r="G94" s="26"/>
      <c r="H94" s="8"/>
    </row>
    <row r="95" spans="1:8" ht="42.75" customHeight="1">
      <c r="A95" s="38" t="s">
        <v>106</v>
      </c>
      <c r="B95" s="39"/>
      <c r="C95" s="39"/>
      <c r="D95" s="40"/>
      <c r="E95" s="25"/>
      <c r="F95" s="25">
        <v>7000</v>
      </c>
      <c r="G95" s="26"/>
      <c r="H95" s="8"/>
    </row>
    <row r="96" spans="1:8" ht="42.75" customHeight="1">
      <c r="A96" s="38" t="s">
        <v>107</v>
      </c>
      <c r="B96" s="39"/>
      <c r="C96" s="39"/>
      <c r="D96" s="40"/>
      <c r="E96" s="25"/>
      <c r="F96" s="25">
        <v>7000</v>
      </c>
      <c r="G96" s="26"/>
      <c r="H96" s="8"/>
    </row>
    <row r="97" spans="1:8" ht="44.25" customHeight="1">
      <c r="A97" s="38" t="s">
        <v>114</v>
      </c>
      <c r="B97" s="39"/>
      <c r="C97" s="39"/>
      <c r="D97" s="40"/>
      <c r="E97" s="25"/>
      <c r="F97" s="25">
        <v>6000</v>
      </c>
      <c r="G97" s="26"/>
      <c r="H97" s="8"/>
    </row>
    <row r="98" spans="1:8" ht="41.25" customHeight="1">
      <c r="A98" s="38" t="s">
        <v>113</v>
      </c>
      <c r="B98" s="39"/>
      <c r="C98" s="39"/>
      <c r="D98" s="40"/>
      <c r="E98" s="25"/>
      <c r="F98" s="25">
        <v>12000</v>
      </c>
      <c r="G98" s="26"/>
      <c r="H98" s="8"/>
    </row>
    <row r="99" spans="1:8" ht="28.5" customHeight="1">
      <c r="A99" s="38" t="s">
        <v>112</v>
      </c>
      <c r="B99" s="39"/>
      <c r="C99" s="39"/>
      <c r="D99" s="40"/>
      <c r="E99" s="25"/>
      <c r="F99" s="25">
        <v>2000</v>
      </c>
      <c r="G99" s="26"/>
      <c r="H99" s="8"/>
    </row>
    <row r="100" spans="1:8" ht="28.5" customHeight="1">
      <c r="A100" s="38" t="s">
        <v>109</v>
      </c>
      <c r="B100" s="39"/>
      <c r="C100" s="39"/>
      <c r="D100" s="40"/>
      <c r="E100" s="25"/>
      <c r="F100" s="25">
        <v>7000</v>
      </c>
      <c r="G100" s="26"/>
      <c r="H100" s="8"/>
    </row>
    <row r="101" spans="1:8" ht="27" customHeight="1">
      <c r="A101" s="41" t="s">
        <v>56</v>
      </c>
      <c r="B101" s="41"/>
      <c r="C101" s="41"/>
      <c r="D101" s="41"/>
      <c r="E101" s="25"/>
      <c r="F101" s="25">
        <v>1000</v>
      </c>
      <c r="G101" s="26"/>
      <c r="H101" s="8"/>
    </row>
    <row r="102" spans="1:8" ht="27" customHeight="1">
      <c r="A102" s="41" t="s">
        <v>108</v>
      </c>
      <c r="B102" s="41"/>
      <c r="C102" s="41"/>
      <c r="D102" s="41"/>
      <c r="E102" s="25"/>
      <c r="F102" s="25">
        <v>15000</v>
      </c>
      <c r="G102" s="26"/>
      <c r="H102" s="8"/>
    </row>
    <row r="103" spans="1:7" ht="25.5" customHeight="1">
      <c r="A103" s="41" t="s">
        <v>115</v>
      </c>
      <c r="B103" s="41"/>
      <c r="C103" s="41"/>
      <c r="D103" s="41"/>
      <c r="E103" s="25"/>
      <c r="F103" s="25">
        <v>4000</v>
      </c>
      <c r="G103" s="26"/>
    </row>
    <row r="104" spans="1:7" ht="25.5" customHeight="1">
      <c r="A104" s="41" t="s">
        <v>105</v>
      </c>
      <c r="B104" s="41"/>
      <c r="C104" s="41"/>
      <c r="D104" s="41"/>
      <c r="E104" s="25"/>
      <c r="F104" s="25">
        <v>5500</v>
      </c>
      <c r="G104" s="26"/>
    </row>
    <row r="105" spans="1:7" ht="28.5" customHeight="1">
      <c r="A105" s="41" t="s">
        <v>103</v>
      </c>
      <c r="B105" s="41"/>
      <c r="C105" s="41"/>
      <c r="D105" s="41"/>
      <c r="E105" s="25"/>
      <c r="F105" s="25">
        <v>14000</v>
      </c>
      <c r="G105" s="26"/>
    </row>
    <row r="106" spans="1:7" ht="20.25" customHeight="1">
      <c r="A106" s="11" t="s">
        <v>26</v>
      </c>
      <c r="B106" s="17"/>
      <c r="C106" s="17"/>
      <c r="D106" s="20" t="s">
        <v>27</v>
      </c>
      <c r="E106" s="12">
        <f>SUM(E107:E111)</f>
        <v>183700</v>
      </c>
      <c r="F106" s="12">
        <f>SUM(F107:F111)</f>
        <v>87754.35</v>
      </c>
      <c r="G106" s="21">
        <f>F106/E106</f>
        <v>0.47770468154599893</v>
      </c>
    </row>
    <row r="107" spans="1:7" ht="54.75" customHeight="1">
      <c r="A107" s="30" t="s">
        <v>43</v>
      </c>
      <c r="B107" s="31">
        <v>600</v>
      </c>
      <c r="C107" s="31">
        <v>60004</v>
      </c>
      <c r="D107" s="32" t="s">
        <v>83</v>
      </c>
      <c r="E107" s="33">
        <v>41700</v>
      </c>
      <c r="F107" s="58">
        <v>0</v>
      </c>
      <c r="G107" s="29">
        <f>F107/E107</f>
        <v>0</v>
      </c>
    </row>
    <row r="108" spans="1:7" ht="54" customHeight="1">
      <c r="A108" s="30" t="s">
        <v>44</v>
      </c>
      <c r="B108" s="31">
        <v>754</v>
      </c>
      <c r="C108" s="31">
        <v>75412</v>
      </c>
      <c r="D108" s="32" t="s">
        <v>84</v>
      </c>
      <c r="E108" s="33">
        <v>20000</v>
      </c>
      <c r="F108" s="58">
        <v>0</v>
      </c>
      <c r="G108" s="29">
        <f>F108/E108</f>
        <v>0</v>
      </c>
    </row>
    <row r="109" spans="1:7" ht="44.25" customHeight="1">
      <c r="A109" s="30" t="s">
        <v>46</v>
      </c>
      <c r="B109" s="31">
        <v>754</v>
      </c>
      <c r="C109" s="31">
        <v>75412</v>
      </c>
      <c r="D109" s="32" t="s">
        <v>124</v>
      </c>
      <c r="E109" s="33">
        <v>5000</v>
      </c>
      <c r="F109" s="58">
        <v>5000</v>
      </c>
      <c r="G109" s="29">
        <f>F109/E109</f>
        <v>1</v>
      </c>
    </row>
    <row r="110" spans="1:7" ht="51.75" customHeight="1">
      <c r="A110" s="30" t="s">
        <v>47</v>
      </c>
      <c r="B110" s="31">
        <v>754</v>
      </c>
      <c r="C110" s="31">
        <v>75412</v>
      </c>
      <c r="D110" s="32" t="s">
        <v>85</v>
      </c>
      <c r="E110" s="33">
        <v>17000</v>
      </c>
      <c r="F110" s="58">
        <v>17000</v>
      </c>
      <c r="G110" s="26">
        <f>F110/E110</f>
        <v>1</v>
      </c>
    </row>
    <row r="111" spans="1:7" ht="42" customHeight="1">
      <c r="A111" s="30" t="s">
        <v>52</v>
      </c>
      <c r="B111" s="31">
        <v>900</v>
      </c>
      <c r="C111" s="31">
        <v>90005</v>
      </c>
      <c r="D111" s="32" t="s">
        <v>36</v>
      </c>
      <c r="E111" s="33">
        <v>100000</v>
      </c>
      <c r="F111" s="59">
        <v>65754.35</v>
      </c>
      <c r="G111" s="26">
        <f>F111/E111</f>
        <v>0.6575435000000001</v>
      </c>
    </row>
    <row r="112" spans="1:7" ht="26.25" customHeight="1">
      <c r="A112" s="42" t="s">
        <v>35</v>
      </c>
      <c r="B112" s="42"/>
      <c r="C112" s="42"/>
      <c r="D112" s="42"/>
      <c r="E112" s="18">
        <f>E41+E5</f>
        <v>7791072.279999999</v>
      </c>
      <c r="F112" s="18">
        <f>F41+F5</f>
        <v>3485567.9499999997</v>
      </c>
      <c r="G112" s="19">
        <f>F112/E112</f>
        <v>0.44737974757949495</v>
      </c>
    </row>
    <row r="113" spans="5:8" ht="12.75">
      <c r="E113" s="9" t="s">
        <v>2</v>
      </c>
      <c r="H113" s="8"/>
    </row>
    <row r="114" spans="5:8" ht="12.75">
      <c r="E114" s="9" t="s">
        <v>2</v>
      </c>
      <c r="H114" s="8"/>
    </row>
    <row r="115" ht="12.75">
      <c r="H115" s="10"/>
    </row>
  </sheetData>
  <sheetProtection/>
  <mergeCells count="63">
    <mergeCell ref="A104:D104"/>
    <mergeCell ref="A96:D96"/>
    <mergeCell ref="A51:D51"/>
    <mergeCell ref="A52:D52"/>
    <mergeCell ref="A53:D53"/>
    <mergeCell ref="A50:D50"/>
    <mergeCell ref="A56:D56"/>
    <mergeCell ref="B44:B45"/>
    <mergeCell ref="A44:A45"/>
    <mergeCell ref="D44:D45"/>
    <mergeCell ref="A68:D68"/>
    <mergeCell ref="A72:D72"/>
    <mergeCell ref="A95:D95"/>
    <mergeCell ref="A89:D89"/>
    <mergeCell ref="A87:D87"/>
    <mergeCell ref="A88:D88"/>
    <mergeCell ref="A81:D81"/>
    <mergeCell ref="A82:D82"/>
    <mergeCell ref="A83:D83"/>
    <mergeCell ref="C1:G1"/>
    <mergeCell ref="A2:G2"/>
    <mergeCell ref="A5:D5"/>
    <mergeCell ref="A41:D41"/>
    <mergeCell ref="E44:E45"/>
    <mergeCell ref="F44:F45"/>
    <mergeCell ref="G44:G45"/>
    <mergeCell ref="C44:C45"/>
    <mergeCell ref="A71:D71"/>
    <mergeCell ref="A94:D94"/>
    <mergeCell ref="A75:D75"/>
    <mergeCell ref="A69:D69"/>
    <mergeCell ref="A63:D63"/>
    <mergeCell ref="A64:D64"/>
    <mergeCell ref="A78:D78"/>
    <mergeCell ref="A67:D67"/>
    <mergeCell ref="A101:D101"/>
    <mergeCell ref="A74:D74"/>
    <mergeCell ref="A80:D80"/>
    <mergeCell ref="A100:D100"/>
    <mergeCell ref="A85:D85"/>
    <mergeCell ref="A90:D90"/>
    <mergeCell ref="A97:D97"/>
    <mergeCell ref="A77:D77"/>
    <mergeCell ref="A112:D112"/>
    <mergeCell ref="A86:D86"/>
    <mergeCell ref="A92:D92"/>
    <mergeCell ref="A93:D93"/>
    <mergeCell ref="A103:D103"/>
    <mergeCell ref="A105:D105"/>
    <mergeCell ref="A91:D91"/>
    <mergeCell ref="A98:D98"/>
    <mergeCell ref="A102:D102"/>
    <mergeCell ref="A99:D99"/>
    <mergeCell ref="A48:D48"/>
    <mergeCell ref="A70:D70"/>
    <mergeCell ref="A62:D62"/>
    <mergeCell ref="A57:D57"/>
    <mergeCell ref="A59:D59"/>
    <mergeCell ref="A60:D60"/>
    <mergeCell ref="A61:D61"/>
    <mergeCell ref="A65:D65"/>
    <mergeCell ref="A66:D66"/>
    <mergeCell ref="A58:D58"/>
  </mergeCells>
  <printOptions/>
  <pageMargins left="0.7874015748031497" right="0.7874015748031497" top="0.3937007874015748" bottom="0.3937007874015748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2017-07-17T07:31:56Z</cp:lastPrinted>
  <dcterms:created xsi:type="dcterms:W3CDTF">2013-07-12T11:04:07Z</dcterms:created>
  <dcterms:modified xsi:type="dcterms:W3CDTF">2017-07-17T07:37:29Z</dcterms:modified>
  <cp:category/>
  <cp:version/>
  <cp:contentType/>
  <cp:contentStatus/>
</cp:coreProperties>
</file>